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현장관리\202004 SH고덕강일 14단지\시험 검사\"/>
    </mc:Choice>
  </mc:AlternateContent>
  <xr:revisionPtr revIDLastSave="0" documentId="13_ncr:1_{296BCA94-2DA4-4141-99C3-32D816955A8D}" xr6:coauthVersionLast="45" xr6:coauthVersionMax="45" xr10:uidLastSave="{00000000-0000-0000-0000-000000000000}"/>
  <bookViews>
    <workbookView xWindow="840" yWindow="690" windowWidth="15375" windowHeight="1483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Sheet1!$A$1:$R$31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7" i="1"/>
  <c r="M23" i="1"/>
  <c r="M19" i="1"/>
  <c r="M15" i="1"/>
  <c r="M8" i="1"/>
  <c r="M4" i="1"/>
  <c r="M24" i="1" l="1"/>
  <c r="I23" i="1"/>
  <c r="P24" i="1"/>
  <c r="Q24" i="1"/>
  <c r="C25" i="1"/>
  <c r="D25" i="1"/>
  <c r="C26" i="1"/>
  <c r="D26" i="1"/>
  <c r="H26" i="1"/>
  <c r="H25" i="1"/>
  <c r="R24" i="1"/>
  <c r="O24" i="1"/>
  <c r="N24" i="1"/>
  <c r="L24" i="1"/>
  <c r="I24" i="1"/>
  <c r="I26" i="1" s="1"/>
  <c r="H24" i="1"/>
  <c r="G24" i="1"/>
  <c r="G25" i="1" s="1"/>
  <c r="E24" i="1"/>
  <c r="D24" i="1"/>
  <c r="C24" i="1"/>
  <c r="G26" i="1"/>
  <c r="I22" i="1"/>
  <c r="I21" i="1"/>
  <c r="I20" i="1"/>
  <c r="I8" i="1"/>
  <c r="I4" i="1"/>
  <c r="I7" i="1" s="1"/>
  <c r="H23" i="1"/>
  <c r="G23" i="1"/>
  <c r="F23" i="1"/>
  <c r="E23" i="1"/>
  <c r="D23" i="1"/>
  <c r="C23" i="1"/>
  <c r="H19" i="1"/>
  <c r="G19" i="1"/>
  <c r="H15" i="1"/>
  <c r="G15" i="1"/>
  <c r="H11" i="1"/>
  <c r="G8" i="1"/>
  <c r="G11" i="1" s="1"/>
  <c r="H7" i="1"/>
  <c r="G7" i="1"/>
  <c r="G4" i="1"/>
  <c r="F8" i="1"/>
  <c r="E4" i="1"/>
  <c r="F4" i="1"/>
  <c r="E8" i="1"/>
  <c r="M26" i="1" l="1"/>
  <c r="M25" i="1"/>
  <c r="I25" i="1"/>
  <c r="F11" i="1" l="1"/>
  <c r="E19" i="1"/>
  <c r="E11" i="1"/>
  <c r="E7" i="1"/>
  <c r="D11" i="1"/>
  <c r="D7" i="1"/>
  <c r="F7" i="1"/>
  <c r="I11" i="1"/>
  <c r="D15" i="1"/>
  <c r="E15" i="1"/>
  <c r="F15" i="1"/>
  <c r="I15" i="1"/>
  <c r="D19" i="1"/>
  <c r="F19" i="1"/>
  <c r="I19" i="1"/>
  <c r="C19" i="1"/>
  <c r="C15" i="1"/>
  <c r="C7" i="1"/>
  <c r="C11" i="1"/>
  <c r="F24" i="1" l="1"/>
  <c r="F26" i="1" s="1"/>
  <c r="E26" i="1"/>
  <c r="E25" i="1"/>
  <c r="F25" i="1" l="1"/>
</calcChain>
</file>

<file path=xl/sharedStrings.xml><?xml version="1.0" encoding="utf-8"?>
<sst xmlns="http://schemas.openxmlformats.org/spreadsheetml/2006/main" count="56" uniqueCount="39">
  <si>
    <t>w</t>
    <phoneticPr fontId="1" type="noConversion"/>
  </si>
  <si>
    <t>m^3</t>
    <phoneticPr fontId="1" type="noConversion"/>
  </si>
  <si>
    <t>현관</t>
    <phoneticPr fontId="1" type="noConversion"/>
  </si>
  <si>
    <t>붙박이</t>
    <phoneticPr fontId="1" type="noConversion"/>
  </si>
  <si>
    <t>화장대</t>
    <phoneticPr fontId="1" type="noConversion"/>
  </si>
  <si>
    <t>타입</t>
    <phoneticPr fontId="1" type="noConversion"/>
  </si>
  <si>
    <t>드레스
문틀</t>
    <phoneticPr fontId="1" type="noConversion"/>
  </si>
  <si>
    <t>주방가구</t>
    <phoneticPr fontId="1" type="noConversion"/>
  </si>
  <si>
    <t>일반가구</t>
    <phoneticPr fontId="1" type="noConversion"/>
  </si>
  <si>
    <t>세대수</t>
    <phoneticPr fontId="1" type="noConversion"/>
  </si>
  <si>
    <t>h</t>
    <phoneticPr fontId="1" type="noConversion"/>
  </si>
  <si>
    <t>d</t>
    <phoneticPr fontId="1" type="noConversion"/>
  </si>
  <si>
    <t>h</t>
    <phoneticPr fontId="1" type="noConversion"/>
  </si>
  <si>
    <t>d</t>
    <phoneticPr fontId="1" type="noConversion"/>
  </si>
  <si>
    <t xml:space="preserve">※국토부-천정건강주택 법령 중 주방 및  붙박이가구 등이 해당 단지의 다양한 세대면적으로 인하여 대표적인 단위제품 체적의 </t>
    <phoneticPr fontId="1" type="noConversion"/>
  </si>
  <si>
    <t xml:space="preserve"> ±30% 이내의 크기에서 동일한 재료로 제작한 경우에는 해당 주방 및 붙박이가구 등의 기준을 만족한 것으로 봄(14페이지 참조)</t>
    <phoneticPr fontId="1" type="noConversion"/>
  </si>
  <si>
    <t>기준</t>
    <phoneticPr fontId="1" type="noConversion"/>
  </si>
  <si>
    <t>+30%</t>
    <phoneticPr fontId="1" type="noConversion"/>
  </si>
  <si>
    <t>-30%</t>
    <phoneticPr fontId="1" type="noConversion"/>
  </si>
  <si>
    <t>현장명:강일고덕 14단지</t>
    <phoneticPr fontId="1" type="noConversion"/>
  </si>
  <si>
    <t>17㎡</t>
    <phoneticPr fontId="1" type="noConversion"/>
  </si>
  <si>
    <t>29㎡</t>
    <phoneticPr fontId="1" type="noConversion"/>
  </si>
  <si>
    <t>36㎡</t>
    <phoneticPr fontId="1" type="noConversion"/>
  </si>
  <si>
    <t>39㎡</t>
    <phoneticPr fontId="1" type="noConversion"/>
  </si>
  <si>
    <t>49㎡</t>
    <phoneticPr fontId="1" type="noConversion"/>
  </si>
  <si>
    <t>59A㎡</t>
    <phoneticPr fontId="1" type="noConversion"/>
  </si>
  <si>
    <t>59B㎡</t>
    <phoneticPr fontId="1" type="noConversion"/>
  </si>
  <si>
    <t>오픈장</t>
    <phoneticPr fontId="1" type="noConversion"/>
  </si>
  <si>
    <t>키큰장</t>
    <phoneticPr fontId="1" type="noConversion"/>
  </si>
  <si>
    <t>-30%</t>
    <phoneticPr fontId="1" type="noConversion"/>
  </si>
  <si>
    <t>+30%</t>
    <phoneticPr fontId="1" type="noConversion"/>
  </si>
  <si>
    <t>하부장</t>
    <phoneticPr fontId="1" type="noConversion"/>
  </si>
  <si>
    <t>상부장</t>
    <phoneticPr fontId="1" type="noConversion"/>
  </si>
  <si>
    <t>냉장고장</t>
    <phoneticPr fontId="1" type="noConversion"/>
  </si>
  <si>
    <t xml:space="preserve"> 59B타입은 체적값이 높습니다.</t>
    <phoneticPr fontId="1" type="noConversion"/>
  </si>
  <si>
    <t>소계</t>
    <phoneticPr fontId="1" type="noConversion"/>
  </si>
  <si>
    <t>따라서 주방가구는 체적계산에서 39타입으로 적용시 17~59A 타입까지 가능하나.</t>
    <phoneticPr fontId="1" type="noConversion"/>
  </si>
  <si>
    <t>표면적</t>
    <phoneticPr fontId="1" type="noConversion"/>
  </si>
  <si>
    <t>39㎡표면적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</si>
</sst>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>
      <alignment vertical="center"/>
    </xf>
    <xf numFmtId="9" fontId="0" fillId="0" borderId="0" xfId="0" quotePrefix="1" applyNumberFormat="1" applyAlignment="1">
      <alignment horizontal="right" vertical="center"/>
    </xf>
    <xf numFmtId="177" fontId="0" fillId="0" borderId="0" xfId="0" quotePrefix="1" applyNumberFormat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177" fontId="0" fillId="0" borderId="0" xfId="0" quotePrefix="1" applyNumberFormat="1" applyAlignment="1">
      <alignment horizontal="center" vertical="center"/>
    </xf>
    <xf numFmtId="176" fontId="0" fillId="2" borderId="2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177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17318</xdr:colOff>
      <xdr:row>23</xdr:row>
      <xdr:rowOff>129886</xdr:rowOff>
    </xdr:from>
    <xdr:to>
      <xdr:col>5</xdr:col>
      <xdr:colOff>190500</xdr:colOff>
      <xdr:row>24</xdr:row>
      <xdr:rowOff>112568</xdr:rowOff>
    </xdr:to>
    <xdr:cxnSp macro="">
      <xdr:nvCxnSpPr>
        <xdr:cNvPr id="3" name="직선 화살표 연결선 2">
          <a:extLst>
            <a:ext uri="{FF2B5EF4-FFF2-40B4-BE49-F238E27FC236}">
              <a16:creationId xmlns:a16="http://schemas.microsoft.com/office/drawing/2014/main" id="{755004AD-4762-4F88-8BAC-6367F61B20E8}"/>
            </a:ext>
          </a:extLst>
        </xdr:cNvPr>
        <xdr:cNvCxnSpPr/>
      </xdr:nvCxnSpPr>
      <xdr:spPr>
        <a:xfrm>
          <a:off x="2095500" y="5325341"/>
          <a:ext cx="1489364" cy="2078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597477</xdr:colOff>
      <xdr:row>23</xdr:row>
      <xdr:rowOff>112568</xdr:rowOff>
    </xdr:from>
    <xdr:to>
      <xdr:col>7</xdr:col>
      <xdr:colOff>233796</xdr:colOff>
      <xdr:row>25</xdr:row>
      <xdr:rowOff>121228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A7732A8C-9860-4A20-8D1D-5857436A33B0}"/>
            </a:ext>
          </a:extLst>
        </xdr:cNvPr>
        <xdr:cNvCxnSpPr/>
      </xdr:nvCxnSpPr>
      <xdr:spPr>
        <a:xfrm flipH="1">
          <a:off x="3991841" y="5308023"/>
          <a:ext cx="952500" cy="4589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view="pageBreakPreview" topLeftCell="F1" zoomScale="110" zoomScaleNormal="100" zoomScaleSheetLayoutView="110" workbookViewId="0">
      <selection activeCell="M2" sqref="M2"/>
    </sheetView>
  </sheetViews>
  <sheetFormatPr defaultRowHeight="16.5" x14ac:dyDescent="0.3"/>
  <cols>
    <col min="2" max="2" width="9.625" customWidth="1"/>
    <col min="3" max="9" width="8.625" customWidth="1"/>
    <col min="10" max="11" width="7.75" customWidth="1"/>
    <col min="12" max="21" width="8.625" customWidth="1"/>
  </cols>
  <sheetData>
    <row r="1" spans="1:21" ht="18.95" customHeight="1" x14ac:dyDescent="0.3">
      <c r="A1" t="s">
        <v>19</v>
      </c>
      <c r="C1" s="28" t="s">
        <v>7</v>
      </c>
      <c r="D1" s="29"/>
      <c r="E1" s="29"/>
      <c r="F1" s="29"/>
      <c r="G1" s="29"/>
      <c r="H1" s="29"/>
      <c r="I1" s="30"/>
      <c r="L1" s="28" t="s">
        <v>8</v>
      </c>
      <c r="M1" s="29"/>
      <c r="N1" s="29"/>
      <c r="O1" s="29"/>
      <c r="P1" s="29"/>
      <c r="Q1" s="29"/>
      <c r="R1" s="30"/>
    </row>
    <row r="2" spans="1:21" ht="18" customHeight="1" x14ac:dyDescent="0.3">
      <c r="B2" t="s">
        <v>5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8"/>
      <c r="K2" s="8"/>
      <c r="L2" s="10"/>
      <c r="M2" s="10" t="s">
        <v>38</v>
      </c>
      <c r="N2" s="10"/>
      <c r="O2" s="10"/>
      <c r="P2" s="10"/>
      <c r="Q2" s="10"/>
      <c r="R2" s="11"/>
      <c r="S2" s="20" t="s">
        <v>16</v>
      </c>
      <c r="T2" s="21" t="s">
        <v>17</v>
      </c>
      <c r="U2" s="21" t="s">
        <v>18</v>
      </c>
    </row>
    <row r="3" spans="1:21" ht="18" customHeight="1" x14ac:dyDescent="0.3">
      <c r="B3" t="s">
        <v>9</v>
      </c>
      <c r="C3" s="10">
        <v>180</v>
      </c>
      <c r="D3" s="10">
        <v>162</v>
      </c>
      <c r="E3" s="10">
        <v>110</v>
      </c>
      <c r="F3" s="10">
        <v>80</v>
      </c>
      <c r="G3" s="10">
        <v>206</v>
      </c>
      <c r="H3" s="10">
        <v>198</v>
      </c>
      <c r="I3" s="11">
        <v>7</v>
      </c>
      <c r="J3" s="9"/>
      <c r="K3" s="9"/>
      <c r="L3" s="10"/>
      <c r="M3" s="10">
        <v>80</v>
      </c>
      <c r="N3" s="10"/>
      <c r="O3" s="10"/>
      <c r="P3" s="10"/>
      <c r="Q3" s="10"/>
      <c r="R3" s="11"/>
    </row>
    <row r="4" spans="1:21" ht="18" customHeight="1" x14ac:dyDescent="0.3">
      <c r="A4" s="10" t="s">
        <v>0</v>
      </c>
      <c r="B4" s="35" t="s">
        <v>31</v>
      </c>
      <c r="C4" s="5">
        <v>1790</v>
      </c>
      <c r="D4" s="5">
        <v>2000</v>
      </c>
      <c r="E4" s="5">
        <f>950+2080</f>
        <v>3030</v>
      </c>
      <c r="F4" s="5">
        <f>1060+2080</f>
        <v>3140</v>
      </c>
      <c r="G4" s="5">
        <f>1460+1770</f>
        <v>3230</v>
      </c>
      <c r="H4" s="5">
        <v>3075</v>
      </c>
      <c r="I4" s="7">
        <f>1180+2080</f>
        <v>3260</v>
      </c>
      <c r="K4" s="35" t="s">
        <v>2</v>
      </c>
      <c r="L4" s="5"/>
      <c r="M4" s="5">
        <f>1060+2080</f>
        <v>3140</v>
      </c>
      <c r="N4" s="5"/>
      <c r="O4" s="5"/>
      <c r="P4" s="5"/>
      <c r="Q4" s="5"/>
      <c r="R4" s="7"/>
    </row>
    <row r="5" spans="1:21" ht="18" customHeight="1" x14ac:dyDescent="0.3">
      <c r="A5" s="10" t="s">
        <v>10</v>
      </c>
      <c r="B5" s="36"/>
      <c r="C5" s="5">
        <v>820</v>
      </c>
      <c r="D5" s="5">
        <v>820</v>
      </c>
      <c r="E5" s="5">
        <v>820</v>
      </c>
      <c r="F5" s="5">
        <v>820</v>
      </c>
      <c r="G5" s="5">
        <v>820</v>
      </c>
      <c r="H5" s="5">
        <v>820</v>
      </c>
      <c r="I5" s="7">
        <v>820</v>
      </c>
      <c r="J5" s="2"/>
      <c r="K5" s="36"/>
      <c r="L5" s="5"/>
      <c r="M5" s="5">
        <v>820</v>
      </c>
      <c r="N5" s="5"/>
      <c r="O5" s="5"/>
      <c r="P5" s="5"/>
      <c r="Q5" s="5"/>
      <c r="R5" s="7"/>
    </row>
    <row r="6" spans="1:21" ht="18" customHeight="1" x14ac:dyDescent="0.3">
      <c r="A6" s="10" t="s">
        <v>11</v>
      </c>
      <c r="B6" s="36"/>
      <c r="C6" s="5">
        <v>600</v>
      </c>
      <c r="D6" s="5">
        <v>600</v>
      </c>
      <c r="E6" s="5">
        <v>600</v>
      </c>
      <c r="F6" s="5">
        <v>600</v>
      </c>
      <c r="G6" s="5">
        <v>600</v>
      </c>
      <c r="H6" s="5">
        <v>600</v>
      </c>
      <c r="I6" s="7">
        <v>600</v>
      </c>
      <c r="J6" s="2"/>
      <c r="K6" s="36"/>
      <c r="L6" s="5"/>
      <c r="M6" s="5">
        <v>0</v>
      </c>
      <c r="N6" s="5"/>
      <c r="O6" s="5"/>
      <c r="P6" s="5"/>
      <c r="Q6" s="5"/>
      <c r="R6" s="7"/>
    </row>
    <row r="7" spans="1:21" s="1" customFormat="1" ht="18" customHeight="1" x14ac:dyDescent="0.3">
      <c r="A7" s="27" t="s">
        <v>1</v>
      </c>
      <c r="B7" s="37"/>
      <c r="C7" s="6">
        <f>C4*C5*C6/(10^9)</f>
        <v>0.88068000000000002</v>
      </c>
      <c r="D7" s="6">
        <f t="shared" ref="D7:I7" si="0">D4*D5*D6/(10^9)</f>
        <v>0.98399999999999999</v>
      </c>
      <c r="E7" s="6">
        <f t="shared" si="0"/>
        <v>1.4907600000000001</v>
      </c>
      <c r="F7" s="6">
        <f t="shared" si="0"/>
        <v>1.54488</v>
      </c>
      <c r="G7" s="6">
        <f t="shared" si="0"/>
        <v>1.5891599999999999</v>
      </c>
      <c r="H7" s="6">
        <f t="shared" si="0"/>
        <v>1.5128999999999999</v>
      </c>
      <c r="I7" s="6">
        <f t="shared" si="0"/>
        <v>1.60392</v>
      </c>
      <c r="J7" s="14"/>
      <c r="K7" s="37"/>
      <c r="L7" s="6"/>
      <c r="M7" s="6">
        <f>M4*M5/(10^6)</f>
        <v>2.5748000000000002</v>
      </c>
      <c r="N7" s="6"/>
      <c r="O7" s="6"/>
      <c r="P7" s="6"/>
      <c r="Q7" s="6"/>
      <c r="R7" s="6"/>
    </row>
    <row r="8" spans="1:21" s="2" customFormat="1" ht="18" customHeight="1" x14ac:dyDescent="0.3">
      <c r="A8" s="11" t="s">
        <v>0</v>
      </c>
      <c r="B8" s="34" t="s">
        <v>32</v>
      </c>
      <c r="C8" s="5">
        <v>1790</v>
      </c>
      <c r="D8" s="5">
        <v>2000</v>
      </c>
      <c r="E8" s="5">
        <f>1050+2080</f>
        <v>3130</v>
      </c>
      <c r="F8" s="7">
        <f>1390+2080</f>
        <v>3470</v>
      </c>
      <c r="G8" s="7">
        <f>1740+1770</f>
        <v>3510</v>
      </c>
      <c r="H8" s="7">
        <v>2855</v>
      </c>
      <c r="I8" s="7">
        <f>1510+2080</f>
        <v>3590</v>
      </c>
      <c r="K8" s="34" t="s">
        <v>3</v>
      </c>
      <c r="L8" s="7"/>
      <c r="M8" s="7">
        <f>1390+2080</f>
        <v>3470</v>
      </c>
      <c r="N8" s="7"/>
      <c r="O8" s="7"/>
      <c r="P8" s="7"/>
      <c r="Q8" s="7"/>
      <c r="R8" s="7"/>
    </row>
    <row r="9" spans="1:21" s="2" customFormat="1" ht="18" customHeight="1" x14ac:dyDescent="0.3">
      <c r="A9" s="11" t="s">
        <v>12</v>
      </c>
      <c r="B9" s="32"/>
      <c r="C9" s="7">
        <v>845</v>
      </c>
      <c r="D9" s="7">
        <v>845</v>
      </c>
      <c r="E9" s="7">
        <v>845</v>
      </c>
      <c r="F9" s="7">
        <v>845</v>
      </c>
      <c r="G9" s="7">
        <v>845</v>
      </c>
      <c r="H9" s="7">
        <v>845</v>
      </c>
      <c r="I9" s="7">
        <v>800</v>
      </c>
      <c r="K9" s="32"/>
      <c r="L9" s="7"/>
      <c r="M9" s="7">
        <v>845</v>
      </c>
      <c r="N9" s="7"/>
      <c r="O9" s="7"/>
      <c r="P9" s="7"/>
      <c r="Q9" s="7"/>
      <c r="R9" s="7"/>
    </row>
    <row r="10" spans="1:21" s="2" customFormat="1" ht="18" customHeight="1" x14ac:dyDescent="0.3">
      <c r="A10" s="11" t="s">
        <v>13</v>
      </c>
      <c r="B10" s="32"/>
      <c r="C10" s="7">
        <v>310</v>
      </c>
      <c r="D10" s="7">
        <v>310</v>
      </c>
      <c r="E10" s="7">
        <v>310</v>
      </c>
      <c r="F10" s="7">
        <v>310</v>
      </c>
      <c r="G10" s="7">
        <v>310</v>
      </c>
      <c r="H10" s="7">
        <v>310</v>
      </c>
      <c r="I10" s="7">
        <v>310</v>
      </c>
      <c r="K10" s="32"/>
      <c r="L10" s="7"/>
      <c r="M10" s="7"/>
      <c r="N10" s="7"/>
      <c r="O10" s="7"/>
      <c r="P10" s="7"/>
      <c r="Q10" s="7"/>
      <c r="R10" s="7"/>
    </row>
    <row r="11" spans="1:21" s="1" customFormat="1" ht="18" customHeight="1" x14ac:dyDescent="0.3">
      <c r="A11" s="27" t="s">
        <v>1</v>
      </c>
      <c r="B11" s="33"/>
      <c r="C11" s="6">
        <f>C8*C9*C10/(10^9)</f>
        <v>0.46889049999999999</v>
      </c>
      <c r="D11" s="6">
        <f t="shared" ref="D11:I11" si="1">D8*D9*D10/(10^9)</f>
        <v>0.52390000000000003</v>
      </c>
      <c r="E11" s="6">
        <f t="shared" si="1"/>
        <v>0.81990350000000001</v>
      </c>
      <c r="F11" s="6">
        <f t="shared" si="1"/>
        <v>0.90896650000000001</v>
      </c>
      <c r="G11" s="6">
        <f t="shared" si="1"/>
        <v>0.9194445</v>
      </c>
      <c r="H11" s="6">
        <f t="shared" si="1"/>
        <v>0.74786724999999998</v>
      </c>
      <c r="I11" s="6">
        <f t="shared" si="1"/>
        <v>0.89032</v>
      </c>
      <c r="J11" s="14"/>
      <c r="K11" s="33"/>
      <c r="L11" s="6"/>
      <c r="M11" s="6">
        <f>M8*M9/(10^6)</f>
        <v>2.93215</v>
      </c>
      <c r="N11" s="6"/>
      <c r="O11" s="6"/>
      <c r="P11" s="6"/>
      <c r="Q11" s="6"/>
      <c r="R11" s="6"/>
    </row>
    <row r="12" spans="1:21" s="2" customFormat="1" ht="18" customHeight="1" x14ac:dyDescent="0.3">
      <c r="A12" s="11" t="s">
        <v>0</v>
      </c>
      <c r="B12" s="34" t="s">
        <v>27</v>
      </c>
      <c r="C12" s="7"/>
      <c r="D12" s="7"/>
      <c r="E12" s="7"/>
      <c r="F12" s="7"/>
      <c r="G12" s="7"/>
      <c r="H12" s="7">
        <v>312</v>
      </c>
      <c r="I12" s="7"/>
      <c r="K12" s="34" t="s">
        <v>3</v>
      </c>
      <c r="L12" s="7"/>
      <c r="M12" s="7"/>
      <c r="N12" s="7"/>
      <c r="O12" s="7"/>
      <c r="P12" s="7"/>
      <c r="Q12" s="7"/>
      <c r="R12" s="7"/>
    </row>
    <row r="13" spans="1:21" s="2" customFormat="1" ht="18" customHeight="1" x14ac:dyDescent="0.3">
      <c r="A13" s="11" t="s">
        <v>12</v>
      </c>
      <c r="B13" s="32"/>
      <c r="C13" s="7"/>
      <c r="D13" s="7"/>
      <c r="E13" s="7"/>
      <c r="F13" s="7"/>
      <c r="G13" s="7"/>
      <c r="H13" s="7">
        <v>1430</v>
      </c>
      <c r="I13" s="7"/>
      <c r="K13" s="32"/>
      <c r="L13" s="7"/>
      <c r="M13" s="7"/>
      <c r="N13" s="7"/>
      <c r="O13" s="7"/>
      <c r="P13" s="7"/>
      <c r="Q13" s="7"/>
      <c r="R13" s="7"/>
    </row>
    <row r="14" spans="1:21" s="2" customFormat="1" ht="18" customHeight="1" x14ac:dyDescent="0.3">
      <c r="A14" s="11" t="s">
        <v>11</v>
      </c>
      <c r="B14" s="32"/>
      <c r="C14" s="7"/>
      <c r="D14" s="7"/>
      <c r="E14" s="7"/>
      <c r="F14" s="7"/>
      <c r="G14" s="7"/>
      <c r="H14" s="7">
        <v>220</v>
      </c>
      <c r="I14" s="7"/>
      <c r="K14" s="32"/>
      <c r="L14" s="7"/>
      <c r="M14" s="7"/>
      <c r="N14" s="7"/>
      <c r="O14" s="7"/>
      <c r="P14" s="7"/>
      <c r="Q14" s="7"/>
      <c r="R14" s="7"/>
    </row>
    <row r="15" spans="1:21" s="1" customFormat="1" ht="18" customHeight="1" x14ac:dyDescent="0.3">
      <c r="A15" s="27" t="s">
        <v>1</v>
      </c>
      <c r="B15" s="33"/>
      <c r="C15" s="6">
        <f>C12*C13*C14/(10^9)</f>
        <v>0</v>
      </c>
      <c r="D15" s="6">
        <f t="shared" ref="D15:I15" si="2">D12*D13*D14/(10^9)</f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9.8155199999999998E-2</v>
      </c>
      <c r="I15" s="6">
        <f t="shared" si="2"/>
        <v>0</v>
      </c>
      <c r="J15" s="14"/>
      <c r="K15" s="33"/>
      <c r="L15" s="6"/>
      <c r="M15" s="6">
        <f t="shared" ref="M15" si="3">M12*M13*M14/(10^9)</f>
        <v>0</v>
      </c>
      <c r="N15" s="6"/>
      <c r="O15" s="6"/>
      <c r="P15" s="6"/>
      <c r="Q15" s="6"/>
      <c r="R15" s="6"/>
    </row>
    <row r="16" spans="1:21" s="2" customFormat="1" ht="18" customHeight="1" x14ac:dyDescent="0.3">
      <c r="A16" s="11" t="s">
        <v>0</v>
      </c>
      <c r="B16" s="34" t="s">
        <v>28</v>
      </c>
      <c r="C16" s="7">
        <v>640</v>
      </c>
      <c r="D16" s="7"/>
      <c r="E16" s="7"/>
      <c r="F16" s="7"/>
      <c r="G16" s="7"/>
      <c r="H16" s="7">
        <v>380</v>
      </c>
      <c r="I16" s="7">
        <v>330</v>
      </c>
      <c r="K16" s="34" t="s">
        <v>4</v>
      </c>
      <c r="L16" s="7"/>
      <c r="M16" s="7"/>
      <c r="N16" s="7"/>
      <c r="O16" s="7"/>
      <c r="P16" s="7"/>
      <c r="Q16" s="7"/>
      <c r="R16" s="7"/>
    </row>
    <row r="17" spans="1:18" s="2" customFormat="1" ht="18" customHeight="1" x14ac:dyDescent="0.3">
      <c r="A17" s="11" t="s">
        <v>12</v>
      </c>
      <c r="B17" s="32"/>
      <c r="C17" s="7">
        <v>845</v>
      </c>
      <c r="D17" s="7"/>
      <c r="E17" s="7"/>
      <c r="F17" s="7"/>
      <c r="G17" s="7"/>
      <c r="H17" s="7">
        <v>2300</v>
      </c>
      <c r="I17" s="7">
        <v>2300</v>
      </c>
      <c r="K17" s="32"/>
      <c r="L17" s="7"/>
      <c r="M17" s="7"/>
      <c r="N17" s="7"/>
      <c r="O17" s="7"/>
      <c r="P17" s="7"/>
      <c r="Q17" s="7"/>
      <c r="R17" s="7"/>
    </row>
    <row r="18" spans="1:18" s="2" customFormat="1" ht="18" customHeight="1" x14ac:dyDescent="0.3">
      <c r="A18" s="11" t="s">
        <v>13</v>
      </c>
      <c r="B18" s="32"/>
      <c r="C18" s="7">
        <v>630</v>
      </c>
      <c r="D18" s="7"/>
      <c r="E18" s="7"/>
      <c r="F18" s="7"/>
      <c r="G18" s="7"/>
      <c r="H18" s="7">
        <v>600</v>
      </c>
      <c r="I18" s="7">
        <v>600</v>
      </c>
      <c r="K18" s="32"/>
      <c r="L18" s="7"/>
      <c r="M18" s="7"/>
      <c r="N18" s="7"/>
      <c r="O18" s="7"/>
      <c r="P18" s="7"/>
      <c r="Q18" s="7"/>
      <c r="R18" s="7"/>
    </row>
    <row r="19" spans="1:18" s="1" customFormat="1" ht="18" customHeight="1" x14ac:dyDescent="0.3">
      <c r="A19" s="27" t="s">
        <v>1</v>
      </c>
      <c r="B19" s="33"/>
      <c r="C19" s="6">
        <f>C16*C17*C18/(10^9)</f>
        <v>0.34070400000000001</v>
      </c>
      <c r="D19" s="6">
        <f t="shared" ref="D19:I19" si="4">D16*D17*D18/(10^9)</f>
        <v>0</v>
      </c>
      <c r="E19" s="6">
        <f t="shared" si="4"/>
        <v>0</v>
      </c>
      <c r="F19" s="6">
        <f t="shared" si="4"/>
        <v>0</v>
      </c>
      <c r="G19" s="6">
        <f t="shared" si="4"/>
        <v>0</v>
      </c>
      <c r="H19" s="6">
        <f t="shared" si="4"/>
        <v>0.52439999999999998</v>
      </c>
      <c r="I19" s="6">
        <f t="shared" si="4"/>
        <v>0.45540000000000003</v>
      </c>
      <c r="J19" s="14"/>
      <c r="K19" s="33"/>
      <c r="L19" s="6"/>
      <c r="M19" s="6">
        <f t="shared" ref="M19" si="5">M16*M17*M18/(10^9)</f>
        <v>0</v>
      </c>
      <c r="N19" s="6"/>
      <c r="O19" s="6"/>
      <c r="P19" s="6"/>
      <c r="Q19" s="6"/>
      <c r="R19" s="6"/>
    </row>
    <row r="20" spans="1:18" s="2" customFormat="1" ht="18" customHeight="1" x14ac:dyDescent="0.3">
      <c r="A20" s="11" t="s">
        <v>0</v>
      </c>
      <c r="B20" s="34" t="s">
        <v>33</v>
      </c>
      <c r="C20" s="7"/>
      <c r="D20" s="7"/>
      <c r="E20" s="7"/>
      <c r="F20" s="7"/>
      <c r="G20" s="7"/>
      <c r="H20" s="7">
        <v>1070</v>
      </c>
      <c r="I20" s="7">
        <f>1000*2</f>
        <v>2000</v>
      </c>
      <c r="K20" s="31" t="s">
        <v>6</v>
      </c>
      <c r="L20" s="7"/>
      <c r="M20" s="7"/>
      <c r="N20" s="7"/>
      <c r="O20" s="7"/>
      <c r="P20" s="7"/>
      <c r="Q20" s="7"/>
      <c r="R20" s="7"/>
    </row>
    <row r="21" spans="1:18" s="2" customFormat="1" ht="18" customHeight="1" x14ac:dyDescent="0.3">
      <c r="A21" s="11" t="s">
        <v>10</v>
      </c>
      <c r="B21" s="32"/>
      <c r="C21" s="7"/>
      <c r="D21" s="7"/>
      <c r="E21" s="7"/>
      <c r="F21" s="7"/>
      <c r="G21" s="7"/>
      <c r="H21" s="7">
        <v>390</v>
      </c>
      <c r="I21" s="7">
        <f>390*2</f>
        <v>780</v>
      </c>
      <c r="K21" s="32"/>
      <c r="L21" s="7"/>
      <c r="M21" s="7"/>
      <c r="N21" s="7"/>
      <c r="O21" s="7"/>
      <c r="P21" s="7"/>
      <c r="Q21" s="7"/>
      <c r="R21" s="7"/>
    </row>
    <row r="22" spans="1:18" s="2" customFormat="1" ht="18" customHeight="1" x14ac:dyDescent="0.3">
      <c r="A22" s="11" t="s">
        <v>11</v>
      </c>
      <c r="B22" s="32"/>
      <c r="C22" s="7"/>
      <c r="D22" s="7"/>
      <c r="E22" s="7"/>
      <c r="F22" s="7"/>
      <c r="G22" s="7"/>
      <c r="H22" s="7">
        <v>600</v>
      </c>
      <c r="I22" s="7">
        <f>600*2</f>
        <v>1200</v>
      </c>
      <c r="K22" s="32"/>
      <c r="L22" s="7"/>
      <c r="M22" s="7"/>
      <c r="N22" s="7"/>
      <c r="O22" s="7"/>
      <c r="P22" s="7"/>
      <c r="Q22" s="7"/>
      <c r="R22" s="7"/>
    </row>
    <row r="23" spans="1:18" s="1" customFormat="1" ht="18" customHeight="1" thickBot="1" x14ac:dyDescent="0.35">
      <c r="A23" s="27" t="s">
        <v>1</v>
      </c>
      <c r="B23" s="33"/>
      <c r="C23" s="6">
        <f>C20*C21*C22/(10^9)</f>
        <v>0</v>
      </c>
      <c r="D23" s="6">
        <f t="shared" ref="D23:I23" si="6">D20*D21*D22/(10^9)</f>
        <v>0</v>
      </c>
      <c r="E23" s="6">
        <f t="shared" si="6"/>
        <v>0</v>
      </c>
      <c r="F23" s="23">
        <f t="shared" si="6"/>
        <v>0</v>
      </c>
      <c r="G23" s="6">
        <f t="shared" si="6"/>
        <v>0</v>
      </c>
      <c r="H23" s="6">
        <f t="shared" si="6"/>
        <v>0.25037999999999999</v>
      </c>
      <c r="I23" s="6">
        <f t="shared" si="6"/>
        <v>1.8720000000000001</v>
      </c>
      <c r="J23" s="14"/>
      <c r="K23" s="33"/>
      <c r="L23" s="6"/>
      <c r="M23" s="23">
        <f t="shared" ref="M23" si="7">M20*M21*M22/(10^9)</f>
        <v>0</v>
      </c>
      <c r="N23" s="6"/>
      <c r="O23" s="6"/>
      <c r="P23" s="6"/>
      <c r="Q23" s="6"/>
      <c r="R23" s="6"/>
    </row>
    <row r="24" spans="1:18" s="3" customFormat="1" ht="18" customHeight="1" thickTop="1" x14ac:dyDescent="0.3">
      <c r="A24" s="13" t="s">
        <v>1</v>
      </c>
      <c r="B24" s="13" t="s">
        <v>35</v>
      </c>
      <c r="C24" s="4">
        <f t="shared" ref="C24:I24" si="8">SUM(C19,C15,C11,C7,C23)</f>
        <v>1.6902745000000001</v>
      </c>
      <c r="D24" s="4">
        <f t="shared" si="8"/>
        <v>1.5079</v>
      </c>
      <c r="E24" s="4">
        <f t="shared" si="8"/>
        <v>2.3106635</v>
      </c>
      <c r="F24" s="24">
        <f t="shared" si="8"/>
        <v>2.4538465</v>
      </c>
      <c r="G24" s="4">
        <f t="shared" si="8"/>
        <v>2.5086044999999997</v>
      </c>
      <c r="H24" s="4">
        <f t="shared" si="8"/>
        <v>3.1337024499999995</v>
      </c>
      <c r="I24" s="4">
        <f t="shared" si="8"/>
        <v>4.8216400000000004</v>
      </c>
      <c r="J24" s="4"/>
      <c r="K24" s="13" t="s">
        <v>35</v>
      </c>
      <c r="L24" s="4">
        <f>SUM(L19,L15,L11,L7,L23)</f>
        <v>0</v>
      </c>
      <c r="M24" s="24">
        <f t="shared" ref="M24" si="9">SUM(M19,M15,M11,M7,M23)</f>
        <v>5.5069499999999998</v>
      </c>
      <c r="N24" s="4">
        <f>SUM(N19,N15,N11,N7,N23)</f>
        <v>0</v>
      </c>
      <c r="O24" s="4">
        <f>SUM(O19,O15,O11,O7,O23)</f>
        <v>0</v>
      </c>
      <c r="P24" s="4">
        <f t="shared" ref="P24:Q24" si="10">SUM(P19,P15,P11,P7,P23)</f>
        <v>0</v>
      </c>
      <c r="Q24" s="4">
        <f t="shared" si="10"/>
        <v>0</v>
      </c>
      <c r="R24" s="4">
        <f>SUM(R19,R15,R11,R7,R23)</f>
        <v>0</v>
      </c>
    </row>
    <row r="25" spans="1:18" ht="18" customHeight="1" x14ac:dyDescent="0.3">
      <c r="A25" s="12"/>
      <c r="B25" s="22" t="s">
        <v>29</v>
      </c>
      <c r="C25" s="17">
        <f t="shared" ref="C25:I25" si="11">C24*70%</f>
        <v>1.18319215</v>
      </c>
      <c r="D25" s="17">
        <f t="shared" si="11"/>
        <v>1.0555299999999999</v>
      </c>
      <c r="E25" s="17">
        <f t="shared" si="11"/>
        <v>1.6174644499999999</v>
      </c>
      <c r="F25" s="25">
        <f t="shared" si="11"/>
        <v>1.71769255</v>
      </c>
      <c r="G25" s="17">
        <f t="shared" si="11"/>
        <v>1.7560231499999996</v>
      </c>
      <c r="H25" s="17">
        <f t="shared" si="11"/>
        <v>2.1935917149999993</v>
      </c>
      <c r="I25" s="17">
        <f t="shared" si="11"/>
        <v>3.3751480000000003</v>
      </c>
      <c r="J25" s="17"/>
      <c r="K25" s="17"/>
      <c r="L25" s="17"/>
      <c r="M25" s="25">
        <f t="shared" ref="M25" si="12">M24*70%</f>
        <v>3.8548649999999998</v>
      </c>
      <c r="N25" s="17"/>
      <c r="O25" s="18"/>
      <c r="P25" s="18"/>
      <c r="Q25" s="18"/>
      <c r="R25" s="17"/>
    </row>
    <row r="26" spans="1:18" ht="18" customHeight="1" thickBot="1" x14ac:dyDescent="0.35">
      <c r="A26" s="12"/>
      <c r="B26" s="22" t="s">
        <v>30</v>
      </c>
      <c r="C26" s="17">
        <f t="shared" ref="C26:I26" si="13">C24*130%</f>
        <v>2.1973568500000003</v>
      </c>
      <c r="D26" s="17">
        <f t="shared" si="13"/>
        <v>1.9602700000000002</v>
      </c>
      <c r="E26" s="17">
        <f t="shared" si="13"/>
        <v>3.00386255</v>
      </c>
      <c r="F26" s="26">
        <f t="shared" si="13"/>
        <v>3.1900004500000003</v>
      </c>
      <c r="G26" s="17">
        <f t="shared" si="13"/>
        <v>3.2611858499999995</v>
      </c>
      <c r="H26" s="17">
        <f t="shared" si="13"/>
        <v>4.0738131849999997</v>
      </c>
      <c r="I26" s="17">
        <f t="shared" si="13"/>
        <v>6.2681320000000005</v>
      </c>
      <c r="J26" s="17"/>
      <c r="K26" s="17"/>
      <c r="L26" s="17"/>
      <c r="M26" s="26">
        <f t="shared" ref="M26" si="14">M24*130%</f>
        <v>7.1590350000000003</v>
      </c>
      <c r="N26" s="17"/>
      <c r="O26" s="19"/>
      <c r="P26" s="19"/>
      <c r="Q26" s="19"/>
      <c r="R26" s="17"/>
    </row>
    <row r="27" spans="1:18" ht="18" customHeight="1" thickTop="1" x14ac:dyDescent="0.3">
      <c r="A27" s="12"/>
      <c r="B27" s="2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 t="s">
        <v>37</v>
      </c>
      <c r="N27" s="17"/>
      <c r="O27" s="19"/>
      <c r="P27" s="19"/>
      <c r="Q27" s="19"/>
      <c r="R27" s="17"/>
    </row>
    <row r="28" spans="1:18" ht="18.95" customHeight="1" x14ac:dyDescent="0.3">
      <c r="A28" s="16" t="s">
        <v>14</v>
      </c>
    </row>
    <row r="29" spans="1:18" ht="18.95" customHeight="1" x14ac:dyDescent="0.3">
      <c r="A29" s="16" t="s">
        <v>15</v>
      </c>
    </row>
    <row r="30" spans="1:18" ht="18.95" customHeight="1" x14ac:dyDescent="0.3">
      <c r="A30" s="15" t="s">
        <v>36</v>
      </c>
    </row>
    <row r="31" spans="1:18" ht="18.95" customHeight="1" x14ac:dyDescent="0.3">
      <c r="A31" t="s">
        <v>34</v>
      </c>
    </row>
  </sheetData>
  <mergeCells count="12">
    <mergeCell ref="B20:B23"/>
    <mergeCell ref="B16:B19"/>
    <mergeCell ref="B12:B15"/>
    <mergeCell ref="B8:B11"/>
    <mergeCell ref="B4:B7"/>
    <mergeCell ref="L1:R1"/>
    <mergeCell ref="C1:I1"/>
    <mergeCell ref="K20:K23"/>
    <mergeCell ref="K16:K19"/>
    <mergeCell ref="K12:K15"/>
    <mergeCell ref="K8:K11"/>
    <mergeCell ref="K4:K7"/>
  </mergeCells>
  <phoneticPr fontId="1" type="noConversion"/>
  <printOptions horizontalCentered="1"/>
  <pageMargins left="0.31496062992125984" right="0.23622047244094491" top="0.55118110236220474" bottom="0.35433070866141736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cols>
    <col min="1" max="1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복영웅</dc:creator>
  <cp:lastModifiedBy>user</cp:lastModifiedBy>
  <cp:lastPrinted>2020-06-20T00:35:21Z</cp:lastPrinted>
  <dcterms:created xsi:type="dcterms:W3CDTF">2016-07-14T07:41:30Z</dcterms:created>
  <dcterms:modified xsi:type="dcterms:W3CDTF">2020-08-31T06:07:47Z</dcterms:modified>
</cp:coreProperties>
</file>